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 showObjects="none" defaultThemeVersion="124226"/>
  <mc:AlternateContent xmlns:mc="http://schemas.openxmlformats.org/markup-compatibility/2006">
    <mc:Choice Requires="x15">
      <x15ac:absPath xmlns:x15ac="http://schemas.microsoft.com/office/spreadsheetml/2010/11/ac" url="/Users/terricamp/Documents/OBRA Forms/"/>
    </mc:Choice>
  </mc:AlternateContent>
  <xr:revisionPtr revIDLastSave="0" documentId="13_ncr:1_{71DFD867-7325-5045-ACF8-14BEE1316B05}" xr6:coauthVersionLast="47" xr6:coauthVersionMax="47" xr10:uidLastSave="{00000000-0000-0000-0000-000000000000}"/>
  <bookViews>
    <workbookView xWindow="12720" yWindow="580" windowWidth="16080" windowHeight="1628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roster">[1]Roster!$A$2:$G$1000</definedName>
    <definedName name="_xlnm.Print_Area" localSheetId="0">Sheet1!$A$1:$F$52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6" i="1"/>
  <c r="G76" i="1"/>
  <c r="G75" i="1"/>
  <c r="G74" i="1"/>
  <c r="G73" i="1"/>
  <c r="G72" i="1"/>
  <c r="G71" i="1"/>
  <c r="G70" i="1"/>
  <c r="G69" i="1"/>
  <c r="G68" i="1"/>
  <c r="G67" i="1"/>
  <c r="H62" i="1"/>
  <c r="H61" i="1"/>
  <c r="H60" i="1"/>
  <c r="H59" i="1"/>
  <c r="H58" i="1"/>
  <c r="H57" i="1"/>
  <c r="H56" i="1"/>
  <c r="H55" i="1"/>
  <c r="H54" i="1"/>
  <c r="E44" i="1"/>
  <c r="C54" i="1" l="1"/>
  <c r="C56" i="1"/>
  <c r="C62" i="1"/>
  <c r="C58" i="1"/>
  <c r="C55" i="1"/>
  <c r="C60" i="1"/>
  <c r="C57" i="1"/>
  <c r="C59" i="1"/>
  <c r="C61" i="1"/>
  <c r="E47" i="1"/>
  <c r="E43" i="1"/>
  <c r="E45" i="1"/>
  <c r="E42" i="1"/>
  <c r="C36" i="1"/>
  <c r="C39" i="1" s="1"/>
  <c r="C40" i="1" l="1"/>
  <c r="E40" i="1" s="1"/>
  <c r="E39" i="1"/>
  <c r="C41" i="1"/>
  <c r="E41" i="1" s="1"/>
  <c r="E50" i="1" l="1"/>
</calcChain>
</file>

<file path=xl/sharedStrings.xml><?xml version="1.0" encoding="utf-8"?>
<sst xmlns="http://schemas.openxmlformats.org/spreadsheetml/2006/main" count="72" uniqueCount="58">
  <si>
    <t>Date</t>
  </si>
  <si>
    <t>Event</t>
  </si>
  <si>
    <t>Organizer</t>
  </si>
  <si>
    <t>Rider Categories</t>
  </si>
  <si>
    <t>Event Type</t>
  </si>
  <si>
    <t>No. Riders</t>
  </si>
  <si>
    <t>Charge</t>
  </si>
  <si>
    <t>Total</t>
  </si>
  <si>
    <t>OBRA One-Day Memberships</t>
  </si>
  <si>
    <t>OBRA Annual Memberships</t>
  </si>
  <si>
    <t>TOTAL</t>
  </si>
  <si>
    <t>Chief Referee</t>
  </si>
  <si>
    <t>CR</t>
  </si>
  <si>
    <t>CJ</t>
  </si>
  <si>
    <t>Asst</t>
  </si>
  <si>
    <t>Insurance Premium, OBRA Surcharge &amp; Officials Fee Form</t>
  </si>
  <si>
    <t>X $ 5.00</t>
  </si>
  <si>
    <t>X $50.00</t>
  </si>
  <si>
    <t>Truck Restocking fee</t>
  </si>
  <si>
    <t>Mileage Estimate</t>
  </si>
  <si>
    <t>Miles</t>
  </si>
  <si>
    <t xml:space="preserve">Cost </t>
  </si>
  <si>
    <t># Riders</t>
  </si>
  <si>
    <t>Insurance</t>
  </si>
  <si>
    <t>OBRA Equipment Charge</t>
  </si>
  <si>
    <t>Site visit</t>
  </si>
  <si>
    <t>Half day fee for registration</t>
  </si>
  <si>
    <t>Officials Fees</t>
  </si>
  <si>
    <t>Meals per diem full day stage race</t>
  </si>
  <si>
    <t>X 1.25</t>
  </si>
  <si>
    <t xml:space="preserve">OBRA Surcharge </t>
  </si>
  <si>
    <t>X 0.60</t>
  </si>
  <si>
    <t>Camera</t>
  </si>
  <si>
    <t>X $10.00</t>
  </si>
  <si>
    <t>Duplicates</t>
  </si>
  <si>
    <t>Meals</t>
  </si>
  <si>
    <t>Totat Mileage</t>
  </si>
  <si>
    <t>RT Mileage</t>
  </si>
  <si>
    <t>Meal per diem for single day</t>
  </si>
  <si>
    <t>X 0.75</t>
  </si>
  <si>
    <t>Medical</t>
  </si>
  <si>
    <t>OBRA Jr One-Day Membership</t>
  </si>
  <si>
    <t>X $ 0.00</t>
  </si>
  <si>
    <t>Donation</t>
  </si>
  <si>
    <t xml:space="preserve">Hours </t>
  </si>
  <si>
    <t>Hourly Rate</t>
  </si>
  <si>
    <t>Mileage adjusted if carpooling, transporting riders</t>
  </si>
  <si>
    <t>NUMBER OF RIDERS UP TO:</t>
  </si>
  <si>
    <t>300-399</t>
  </si>
  <si>
    <t>400-499</t>
  </si>
  <si>
    <t>500-549</t>
  </si>
  <si>
    <t>550-649</t>
  </si>
  <si>
    <t>ASST per hour</t>
  </si>
  <si>
    <t>1-299</t>
  </si>
  <si>
    <t>CR, CJ, Camera, Medical per hour</t>
  </si>
  <si>
    <t>OBRA Truck Use Per Day</t>
  </si>
  <si>
    <t>OBRA Junior Memberships</t>
  </si>
  <si>
    <t>OBRA U23 Memberships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</si>
</sst>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4" x14ac:knownFonts="1">
    <font>
      <sz val="9"/>
      <name val="Geneva"/>
    </font>
    <font>
      <b/>
      <sz val="9"/>
      <name val="Geneva"/>
      <family val="2"/>
    </font>
    <font>
      <sz val="9"/>
      <name val="Geneva"/>
      <family val="2"/>
    </font>
    <font>
      <sz val="12"/>
      <name val="Geneva"/>
      <family val="2"/>
    </font>
    <font>
      <sz val="10"/>
      <name val="Geneva"/>
      <family val="2"/>
    </font>
    <font>
      <b/>
      <sz val="14"/>
      <name val="Comic Sans MS"/>
      <family val="4"/>
    </font>
    <font>
      <b/>
      <sz val="10"/>
      <name val="Geneva"/>
      <family val="2"/>
    </font>
    <font>
      <sz val="10"/>
      <name val="Geneva"/>
      <family val="2"/>
    </font>
    <font>
      <sz val="9"/>
      <color rgb="FFFF0000"/>
      <name val="Geneva"/>
      <family val="2"/>
    </font>
    <font>
      <sz val="10"/>
      <color rgb="FFFF0000"/>
      <name val="Geneva"/>
      <family val="2"/>
    </font>
    <font>
      <b/>
      <sz val="9"/>
      <name val="Geneva"/>
      <family val="2"/>
      <charset val="1"/>
    </font>
    <font>
      <sz val="10"/>
      <name val="Geneva"/>
      <family val="2"/>
      <charset val="1"/>
    </font>
    <font>
      <b/>
      <sz val="10"/>
      <name val="Geneva"/>
      <family val="2"/>
      <charset val="1"/>
    </font>
    <font>
      <sz val="9"/>
      <name val="Geneva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left"/>
    </xf>
    <xf numFmtId="164" fontId="0" fillId="0" borderId="0" xfId="0" applyNumberFormat="1"/>
    <xf numFmtId="0" fontId="4" fillId="0" borderId="7" xfId="0" applyFont="1" applyBorder="1"/>
    <xf numFmtId="2" fontId="4" fillId="0" borderId="0" xfId="0" applyNumberFormat="1" applyFont="1"/>
    <xf numFmtId="0" fontId="4" fillId="0" borderId="8" xfId="0" applyFont="1" applyBorder="1"/>
    <xf numFmtId="0" fontId="4" fillId="0" borderId="11" xfId="0" applyFont="1" applyBorder="1"/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164" fontId="4" fillId="0" borderId="4" xfId="0" applyNumberFormat="1" applyFont="1" applyBorder="1"/>
    <xf numFmtId="164" fontId="4" fillId="0" borderId="9" xfId="0" applyNumberFormat="1" applyFont="1" applyBorder="1"/>
    <xf numFmtId="164" fontId="2" fillId="0" borderId="2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6" fontId="0" fillId="0" borderId="0" xfId="0" applyNumberFormat="1"/>
    <xf numFmtId="164" fontId="4" fillId="0" borderId="13" xfId="0" applyNumberFormat="1" applyFont="1" applyBorder="1"/>
    <xf numFmtId="164" fontId="9" fillId="0" borderId="12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8" fontId="0" fillId="0" borderId="0" xfId="0" applyNumberFormat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7" xfId="0" applyFont="1" applyBorder="1" applyAlignment="1">
      <alignment horizontal="center"/>
    </xf>
    <xf numFmtId="164" fontId="11" fillId="0" borderId="7" xfId="0" applyNumberFormat="1" applyFont="1" applyBorder="1"/>
    <xf numFmtId="164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/>
    <xf numFmtId="0" fontId="1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8" fontId="0" fillId="0" borderId="0" xfId="0" applyNumberFormat="1"/>
    <xf numFmtId="14" fontId="3" fillId="0" borderId="1" xfId="0" applyNumberFormat="1" applyFont="1" applyBorder="1"/>
    <xf numFmtId="0" fontId="0" fillId="0" borderId="1" xfId="0" applyBorder="1"/>
    <xf numFmtId="0" fontId="3" fillId="0" borderId="6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Candi/AppData/Local/Microsoft/Windows/Temporary%20Internet%20Files/Content.Outlook/D518SWZS/wo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ter"/>
      <sheetName val="Lap Positions"/>
      <sheetName val="Results"/>
      <sheetName val="LIF Raw"/>
      <sheetName val="ResultTimes"/>
      <sheetName val="Publish"/>
      <sheetName val="Password"/>
    </sheetNames>
    <sheetDataSet>
      <sheetData sheetId="0">
        <row r="2">
          <cell r="A2">
            <v>250</v>
          </cell>
          <cell r="B2" t="str">
            <v>Drennan</v>
          </cell>
          <cell r="C2" t="str">
            <v>Kate</v>
          </cell>
          <cell r="D2" t="str">
            <v>BeerMongers Cycle Club</v>
          </cell>
          <cell r="E2" t="str">
            <v>Portland</v>
          </cell>
          <cell r="F2" t="str">
            <v>women 4</v>
          </cell>
          <cell r="G2">
            <v>34</v>
          </cell>
        </row>
        <row r="3">
          <cell r="A3">
            <v>251</v>
          </cell>
          <cell r="B3" t="str">
            <v>Mares</v>
          </cell>
          <cell r="C3" t="str">
            <v>Inge</v>
          </cell>
          <cell r="D3" t="str">
            <v>Sweetpea Ladies Auxiliary</v>
          </cell>
          <cell r="E3" t="str">
            <v>Portland</v>
          </cell>
          <cell r="F3" t="str">
            <v>women 4</v>
          </cell>
          <cell r="G3">
            <v>44</v>
          </cell>
        </row>
        <row r="4">
          <cell r="A4">
            <v>252</v>
          </cell>
          <cell r="B4" t="str">
            <v>Chennell</v>
          </cell>
          <cell r="C4" t="str">
            <v>Milli</v>
          </cell>
          <cell r="D4" t="str">
            <v>Fast Fun Nice Racing Team p/b Wattie Ink</v>
          </cell>
          <cell r="E4" t="str">
            <v>Portland</v>
          </cell>
          <cell r="F4" t="str">
            <v>women 4</v>
          </cell>
          <cell r="G4">
            <v>35</v>
          </cell>
        </row>
        <row r="5">
          <cell r="A5">
            <v>253</v>
          </cell>
          <cell r="B5" t="str">
            <v>Linton</v>
          </cell>
          <cell r="C5" t="str">
            <v>Katie</v>
          </cell>
          <cell r="D5" t="str">
            <v>Team Planet X USA p/b Xiologix</v>
          </cell>
          <cell r="E5" t="str">
            <v>Washougal</v>
          </cell>
          <cell r="F5" t="str">
            <v>women 4</v>
          </cell>
          <cell r="G5">
            <v>43</v>
          </cell>
        </row>
        <row r="6">
          <cell r="A6">
            <v>254</v>
          </cell>
          <cell r="B6" t="str">
            <v>Schultz</v>
          </cell>
          <cell r="C6" t="str">
            <v>Alexandria</v>
          </cell>
          <cell r="D6" t="str">
            <v>Olympia Cycling Team</v>
          </cell>
          <cell r="E6" t="str">
            <v>Portland</v>
          </cell>
          <cell r="F6" t="str">
            <v>women 4</v>
          </cell>
          <cell r="G6">
            <v>31</v>
          </cell>
        </row>
        <row r="7">
          <cell r="A7">
            <v>255</v>
          </cell>
          <cell r="B7" t="str">
            <v>Baratta</v>
          </cell>
          <cell r="C7" t="str">
            <v>Emily</v>
          </cell>
          <cell r="D7" t="str">
            <v>Team Planet X USA p/b Xiologix</v>
          </cell>
          <cell r="E7" t="str">
            <v>Portland</v>
          </cell>
          <cell r="F7" t="str">
            <v>women 4</v>
          </cell>
          <cell r="G7">
            <v>44</v>
          </cell>
        </row>
        <row r="8">
          <cell r="A8">
            <v>256</v>
          </cell>
          <cell r="B8" t="str">
            <v>Engstrom</v>
          </cell>
          <cell r="C8" t="str">
            <v>Amy</v>
          </cell>
          <cell r="D8" t="str">
            <v>Portland Bicycle Studio</v>
          </cell>
          <cell r="E8" t="str">
            <v xml:space="preserve">Beaverton </v>
          </cell>
          <cell r="F8" t="str">
            <v>women 4</v>
          </cell>
          <cell r="G8">
            <v>48</v>
          </cell>
        </row>
        <row r="9">
          <cell r="A9">
            <v>257</v>
          </cell>
          <cell r="B9" t="str">
            <v>Smith</v>
          </cell>
          <cell r="C9" t="str">
            <v>Stacey</v>
          </cell>
          <cell r="D9">
            <v>0</v>
          </cell>
          <cell r="E9" t="str">
            <v>Camas</v>
          </cell>
          <cell r="F9" t="str">
            <v>women 4</v>
          </cell>
          <cell r="G9">
            <v>46</v>
          </cell>
        </row>
        <row r="10">
          <cell r="A10">
            <v>258</v>
          </cell>
          <cell r="B10" t="str">
            <v>Whitton</v>
          </cell>
          <cell r="C10" t="str">
            <v>Shawna</v>
          </cell>
          <cell r="D10" t="str">
            <v>BeerMongers Cycle Club</v>
          </cell>
          <cell r="E10" t="str">
            <v>Happy Valley</v>
          </cell>
          <cell r="F10" t="str">
            <v>women 4</v>
          </cell>
          <cell r="G10">
            <v>47</v>
          </cell>
        </row>
        <row r="11">
          <cell r="A11">
            <v>259</v>
          </cell>
          <cell r="B11" t="str">
            <v>Owen</v>
          </cell>
          <cell r="C11" t="str">
            <v>Kristina</v>
          </cell>
          <cell r="D11" t="str">
            <v>Capitol Velo</v>
          </cell>
          <cell r="E11" t="str">
            <v>Salem</v>
          </cell>
          <cell r="F11" t="str">
            <v>women 4</v>
          </cell>
          <cell r="G11">
            <v>19</v>
          </cell>
        </row>
        <row r="12">
          <cell r="A12">
            <v>260</v>
          </cell>
          <cell r="B12" t="str">
            <v>Stover</v>
          </cell>
          <cell r="C12" t="str">
            <v>Brittany</v>
          </cell>
          <cell r="D12">
            <v>0</v>
          </cell>
          <cell r="E12" t="str">
            <v>Portland</v>
          </cell>
          <cell r="F12" t="str">
            <v>women 4</v>
          </cell>
          <cell r="G12">
            <v>43</v>
          </cell>
        </row>
        <row r="13">
          <cell r="A13">
            <v>261</v>
          </cell>
          <cell r="B13" t="str">
            <v>Fisk-Beardsley</v>
          </cell>
          <cell r="C13" t="str">
            <v>Andrea</v>
          </cell>
          <cell r="D13" t="str">
            <v>Bike Central/Barbur Vet</v>
          </cell>
          <cell r="E13" t="str">
            <v>Portland</v>
          </cell>
          <cell r="F13" t="str">
            <v>women 4</v>
          </cell>
          <cell r="G13">
            <v>30</v>
          </cell>
        </row>
        <row r="14">
          <cell r="A14">
            <v>262</v>
          </cell>
          <cell r="B14" t="str">
            <v>Muench</v>
          </cell>
          <cell r="C14" t="str">
            <v>Sarah</v>
          </cell>
          <cell r="D14" t="str">
            <v>ISCorp p/b Smart Choice MRI</v>
          </cell>
          <cell r="E14" t="str">
            <v>Portland</v>
          </cell>
          <cell r="F14" t="str">
            <v>women 4</v>
          </cell>
          <cell r="G14">
            <v>35</v>
          </cell>
        </row>
        <row r="15">
          <cell r="A15">
            <v>263</v>
          </cell>
          <cell r="B15" t="str">
            <v>Phillips</v>
          </cell>
          <cell r="C15" t="str">
            <v>Taylor</v>
          </cell>
          <cell r="D15" t="str">
            <v>Olympia Cycling Team</v>
          </cell>
          <cell r="E15" t="str">
            <v>Portland</v>
          </cell>
          <cell r="F15" t="str">
            <v>women 4</v>
          </cell>
          <cell r="G15">
            <v>26</v>
          </cell>
        </row>
        <row r="16">
          <cell r="A16">
            <v>264</v>
          </cell>
          <cell r="B16" t="str">
            <v>Beckwith</v>
          </cell>
          <cell r="C16" t="str">
            <v>Nikki</v>
          </cell>
          <cell r="D16" t="str">
            <v>Team Oregon presented by Laurelwood Brewing</v>
          </cell>
          <cell r="E16" t="str">
            <v>Portland</v>
          </cell>
          <cell r="F16" t="str">
            <v>women 4</v>
          </cell>
          <cell r="G16">
            <v>31</v>
          </cell>
        </row>
        <row r="17">
          <cell r="A17">
            <v>265</v>
          </cell>
          <cell r="B17" t="str">
            <v>Quan</v>
          </cell>
          <cell r="C17" t="str">
            <v>Molly</v>
          </cell>
          <cell r="D17">
            <v>0</v>
          </cell>
          <cell r="E17" t="str">
            <v>Portland</v>
          </cell>
          <cell r="F17" t="str">
            <v>women 4</v>
          </cell>
          <cell r="G17">
            <v>41</v>
          </cell>
        </row>
        <row r="18">
          <cell r="A18">
            <v>266</v>
          </cell>
          <cell r="B18" t="str">
            <v>Rice</v>
          </cell>
          <cell r="C18" t="str">
            <v>Emily</v>
          </cell>
          <cell r="D18" t="str">
            <v>Team Lazy Tarantulas</v>
          </cell>
          <cell r="E18" t="str">
            <v>Portland</v>
          </cell>
          <cell r="F18" t="str">
            <v>women 4</v>
          </cell>
          <cell r="G18">
            <v>13</v>
          </cell>
        </row>
        <row r="19">
          <cell r="A19">
            <v>267</v>
          </cell>
          <cell r="B19" t="str">
            <v>Case</v>
          </cell>
          <cell r="C19" t="str">
            <v>Felicity</v>
          </cell>
          <cell r="D19" t="str">
            <v>Swift Racing p/b 21st Ave. Bicycles</v>
          </cell>
          <cell r="E19" t="str">
            <v>Portland</v>
          </cell>
          <cell r="F19" t="str">
            <v>women 4</v>
          </cell>
          <cell r="G19">
            <v>31</v>
          </cell>
        </row>
        <row r="20">
          <cell r="A20">
            <v>268</v>
          </cell>
          <cell r="B20" t="str">
            <v>Hammond</v>
          </cell>
          <cell r="C20" t="str">
            <v>Victoria</v>
          </cell>
          <cell r="D20" t="str">
            <v>HiFi Sound Cycling Components</v>
          </cell>
          <cell r="E20" t="str">
            <v>Tualatin</v>
          </cell>
          <cell r="F20" t="str">
            <v>women 4</v>
          </cell>
          <cell r="G20">
            <v>44</v>
          </cell>
        </row>
        <row r="21">
          <cell r="A21">
            <v>269</v>
          </cell>
          <cell r="B21" t="str">
            <v>Smith</v>
          </cell>
          <cell r="C21" t="str">
            <v>Becca</v>
          </cell>
          <cell r="D21">
            <v>0</v>
          </cell>
          <cell r="E21" t="str">
            <v>Portland</v>
          </cell>
          <cell r="F21" t="str">
            <v>women 4</v>
          </cell>
          <cell r="G21">
            <v>39</v>
          </cell>
        </row>
        <row r="22">
          <cell r="A22">
            <v>270</v>
          </cell>
          <cell r="B22" t="str">
            <v>Baird</v>
          </cell>
          <cell r="C22" t="str">
            <v>Holly</v>
          </cell>
          <cell r="D22" t="str">
            <v>Rescue project</v>
          </cell>
          <cell r="E22" t="str">
            <v>portland</v>
          </cell>
          <cell r="F22" t="str">
            <v>women 4</v>
          </cell>
          <cell r="G22">
            <v>31</v>
          </cell>
        </row>
        <row r="23">
          <cell r="A23">
            <v>271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>women 4</v>
          </cell>
          <cell r="G23" t="str">
            <v/>
          </cell>
        </row>
        <row r="24">
          <cell r="A24">
            <v>272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>women 4</v>
          </cell>
          <cell r="G24" t="str">
            <v/>
          </cell>
        </row>
        <row r="25">
          <cell r="A25">
            <v>273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>women 4</v>
          </cell>
          <cell r="G25" t="str">
            <v/>
          </cell>
        </row>
        <row r="26">
          <cell r="A26">
            <v>100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>Women 3</v>
          </cell>
          <cell r="G26" t="str">
            <v/>
          </cell>
        </row>
        <row r="27">
          <cell r="A27">
            <v>101</v>
          </cell>
          <cell r="B27" t="str">
            <v>Nelson</v>
          </cell>
          <cell r="C27" t="str">
            <v>Susannah</v>
          </cell>
          <cell r="D27" t="str">
            <v>Olympia Cycling Team</v>
          </cell>
          <cell r="E27" t="str">
            <v>Portland</v>
          </cell>
          <cell r="F27" t="str">
            <v>Women 3</v>
          </cell>
          <cell r="G27">
            <v>31</v>
          </cell>
        </row>
        <row r="28">
          <cell r="A28">
            <v>102</v>
          </cell>
          <cell r="B28" t="str">
            <v>Layton</v>
          </cell>
          <cell r="C28" t="str">
            <v>Sarah</v>
          </cell>
          <cell r="D28">
            <v>0</v>
          </cell>
          <cell r="E28" t="str">
            <v>Portland</v>
          </cell>
          <cell r="F28" t="str">
            <v>Women 3</v>
          </cell>
          <cell r="G28">
            <v>35</v>
          </cell>
        </row>
        <row r="29">
          <cell r="A29">
            <v>103</v>
          </cell>
          <cell r="B29" t="str">
            <v>Leins</v>
          </cell>
          <cell r="C29" t="str">
            <v>Carley</v>
          </cell>
          <cell r="D29" t="str">
            <v>SEAVS/Haymarket</v>
          </cell>
          <cell r="E29" t="str">
            <v>Portland</v>
          </cell>
          <cell r="F29" t="str">
            <v>Women 3</v>
          </cell>
          <cell r="G29">
            <v>30</v>
          </cell>
        </row>
        <row r="30">
          <cell r="A30">
            <v>104</v>
          </cell>
          <cell r="B30" t="str">
            <v>Thomas</v>
          </cell>
          <cell r="C30" t="str">
            <v>Sara</v>
          </cell>
          <cell r="D30" t="str">
            <v>Swift Racing p/b 21st Ave. Bicycles</v>
          </cell>
          <cell r="E30" t="str">
            <v>Portland</v>
          </cell>
          <cell r="F30" t="str">
            <v>Women 3</v>
          </cell>
          <cell r="G30">
            <v>38</v>
          </cell>
        </row>
        <row r="31">
          <cell r="A31">
            <v>105</v>
          </cell>
          <cell r="B31" t="str">
            <v>Mathers</v>
          </cell>
          <cell r="C31" t="str">
            <v>Kayt</v>
          </cell>
          <cell r="D31" t="str">
            <v>Olympia Cycling Team</v>
          </cell>
          <cell r="E31" t="str">
            <v>Portland</v>
          </cell>
          <cell r="F31" t="str">
            <v>Women 3</v>
          </cell>
          <cell r="G31">
            <v>34</v>
          </cell>
        </row>
        <row r="32">
          <cell r="A32">
            <v>106</v>
          </cell>
          <cell r="B32" t="str">
            <v>Little</v>
          </cell>
          <cell r="C32" t="str">
            <v>Mari</v>
          </cell>
          <cell r="D32" t="str">
            <v>BeerMongers Cycle Club</v>
          </cell>
          <cell r="E32" t="str">
            <v>Portland</v>
          </cell>
          <cell r="F32" t="str">
            <v>Women 3</v>
          </cell>
          <cell r="G32">
            <v>38</v>
          </cell>
        </row>
        <row r="33">
          <cell r="A33">
            <v>107</v>
          </cell>
          <cell r="B33" t="str">
            <v>Schmitt</v>
          </cell>
          <cell r="C33" t="str">
            <v>Laura</v>
          </cell>
          <cell r="D33" t="str">
            <v>CX Pistols p/b Gigantic Brewing</v>
          </cell>
          <cell r="E33" t="str">
            <v>Portland</v>
          </cell>
          <cell r="F33" t="str">
            <v>Women 3</v>
          </cell>
          <cell r="G33">
            <v>33</v>
          </cell>
        </row>
        <row r="34">
          <cell r="A34">
            <v>108</v>
          </cell>
          <cell r="B34" t="str">
            <v>Brownback</v>
          </cell>
          <cell r="C34" t="str">
            <v>Keeley</v>
          </cell>
          <cell r="D34" t="str">
            <v>Mountain View Cycles Racing Team</v>
          </cell>
          <cell r="E34" t="str">
            <v>Hood River</v>
          </cell>
          <cell r="F34" t="str">
            <v>Women 3</v>
          </cell>
          <cell r="G34">
            <v>16</v>
          </cell>
        </row>
        <row r="35">
          <cell r="A35">
            <v>109</v>
          </cell>
          <cell r="B35" t="str">
            <v>Blenkiron</v>
          </cell>
          <cell r="C35" t="str">
            <v>Erin</v>
          </cell>
          <cell r="D35" t="str">
            <v>bicycleattorney.com</v>
          </cell>
          <cell r="E35" t="str">
            <v>Portland</v>
          </cell>
          <cell r="F35" t="str">
            <v>Women 3</v>
          </cell>
          <cell r="G35">
            <v>33</v>
          </cell>
        </row>
        <row r="36">
          <cell r="A36">
            <v>110</v>
          </cell>
          <cell r="B36" t="str">
            <v>Hutchison</v>
          </cell>
          <cell r="C36" t="str">
            <v>Carrie</v>
          </cell>
          <cell r="D36" t="str">
            <v>Cyclepath Racing</v>
          </cell>
          <cell r="E36" t="str">
            <v>Portland</v>
          </cell>
          <cell r="F36" t="str">
            <v>Women 3</v>
          </cell>
          <cell r="G36">
            <v>41</v>
          </cell>
        </row>
        <row r="37">
          <cell r="A37">
            <v>111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>Women 3</v>
          </cell>
          <cell r="G37" t="str">
            <v/>
          </cell>
        </row>
        <row r="38">
          <cell r="A38">
            <v>112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>Women 3</v>
          </cell>
          <cell r="G38" t="str">
            <v/>
          </cell>
        </row>
        <row r="39">
          <cell r="A39">
            <v>500</v>
          </cell>
          <cell r="B39" t="str">
            <v>Koonce</v>
          </cell>
          <cell r="C39" t="str">
            <v>Susan</v>
          </cell>
          <cell r="D39" t="str">
            <v>Sorella Forte p/b St HonorÃ© Bakery</v>
          </cell>
          <cell r="E39" t="str">
            <v>Portland</v>
          </cell>
          <cell r="F39" t="str">
            <v>Masters Women 35+ 3</v>
          </cell>
          <cell r="G39">
            <v>44</v>
          </cell>
        </row>
        <row r="40">
          <cell r="A40">
            <v>501</v>
          </cell>
          <cell r="B40" t="str">
            <v>Faulds</v>
          </cell>
          <cell r="C40" t="str">
            <v>Jordan</v>
          </cell>
          <cell r="D40">
            <v>0</v>
          </cell>
          <cell r="E40" t="str">
            <v>Portland</v>
          </cell>
          <cell r="F40" t="str">
            <v>Masters Women 35+ 3</v>
          </cell>
          <cell r="G40">
            <v>37</v>
          </cell>
        </row>
        <row r="41">
          <cell r="A41">
            <v>502</v>
          </cell>
          <cell r="B41" t="str">
            <v>Rice</v>
          </cell>
          <cell r="C41" t="str">
            <v>Becky</v>
          </cell>
          <cell r="D41" t="str">
            <v>Team Lazy Tarantulas</v>
          </cell>
          <cell r="E41" t="str">
            <v>Portland</v>
          </cell>
          <cell r="F41" t="str">
            <v>Masters Women 35+ 3</v>
          </cell>
          <cell r="G41">
            <v>41</v>
          </cell>
        </row>
        <row r="42">
          <cell r="A42">
            <v>503</v>
          </cell>
          <cell r="B42" t="str">
            <v>Smolen</v>
          </cell>
          <cell r="C42" t="str">
            <v>Traci</v>
          </cell>
          <cell r="D42" t="str">
            <v>Team S+M</v>
          </cell>
          <cell r="E42" t="str">
            <v>Portland</v>
          </cell>
          <cell r="F42" t="str">
            <v>Masters Women 35+ 3</v>
          </cell>
          <cell r="G42">
            <v>50</v>
          </cell>
        </row>
        <row r="43">
          <cell r="A43">
            <v>504</v>
          </cell>
          <cell r="B43" t="str">
            <v>Shaner</v>
          </cell>
          <cell r="C43" t="str">
            <v>tina</v>
          </cell>
          <cell r="D43" t="str">
            <v>bicycleattorney.com</v>
          </cell>
          <cell r="E43" t="str">
            <v>West Linn</v>
          </cell>
          <cell r="F43" t="str">
            <v>Masters Women 35+ 3</v>
          </cell>
          <cell r="G43">
            <v>48</v>
          </cell>
        </row>
        <row r="44">
          <cell r="A44">
            <v>505</v>
          </cell>
          <cell r="B44" t="str">
            <v>Hillary</v>
          </cell>
          <cell r="C44" t="str">
            <v>Rebecca</v>
          </cell>
          <cell r="D44" t="str">
            <v>Team AF</v>
          </cell>
          <cell r="E44" t="str">
            <v>Portland</v>
          </cell>
          <cell r="F44" t="str">
            <v>Masters Women 35+ 3</v>
          </cell>
          <cell r="G44">
            <v>41</v>
          </cell>
        </row>
        <row r="45">
          <cell r="A45">
            <v>506</v>
          </cell>
          <cell r="B45" t="str">
            <v>Beard</v>
          </cell>
          <cell r="C45" t="str">
            <v>Renee</v>
          </cell>
          <cell r="D45">
            <v>0</v>
          </cell>
          <cell r="E45" t="str">
            <v>Eugene</v>
          </cell>
          <cell r="F45" t="str">
            <v>Masters Women 35+ 3</v>
          </cell>
          <cell r="G45">
            <v>49</v>
          </cell>
        </row>
        <row r="46">
          <cell r="A46">
            <v>507</v>
          </cell>
          <cell r="B46" t="str">
            <v>Eustis</v>
          </cell>
          <cell r="C46" t="str">
            <v>Sarah</v>
          </cell>
          <cell r="D46" t="str">
            <v>bicycleattorney.com</v>
          </cell>
          <cell r="E46" t="str">
            <v>Portland</v>
          </cell>
          <cell r="F46" t="str">
            <v>Masters Women 35+ 3</v>
          </cell>
          <cell r="G46">
            <v>44</v>
          </cell>
        </row>
        <row r="47">
          <cell r="A47">
            <v>508</v>
          </cell>
          <cell r="B47" t="str">
            <v>Hawkins</v>
          </cell>
          <cell r="C47" t="str">
            <v>Christy</v>
          </cell>
          <cell r="D47" t="str">
            <v>Team AF</v>
          </cell>
          <cell r="E47" t="str">
            <v>portland</v>
          </cell>
          <cell r="F47" t="str">
            <v>Masters Women 35+ 3</v>
          </cell>
          <cell r="G47">
            <v>40</v>
          </cell>
        </row>
        <row r="48">
          <cell r="A48">
            <v>509</v>
          </cell>
          <cell r="B48" t="str">
            <v>Reynolds</v>
          </cell>
          <cell r="C48" t="str">
            <v>Danielle</v>
          </cell>
          <cell r="D48" t="str">
            <v>Team Lazy Tarantulas</v>
          </cell>
          <cell r="E48" t="str">
            <v>Portland</v>
          </cell>
          <cell r="F48" t="str">
            <v>Masters Women 35+ 3</v>
          </cell>
          <cell r="G48">
            <v>44</v>
          </cell>
        </row>
        <row r="49">
          <cell r="A49">
            <v>510</v>
          </cell>
          <cell r="B49" t="str">
            <v>Smith-Simonsen</v>
          </cell>
          <cell r="C49" t="str">
            <v>Julie Ann</v>
          </cell>
          <cell r="D49" t="str">
            <v>Sorella Forte p/b St HonorÃ© Bakery</v>
          </cell>
          <cell r="E49" t="str">
            <v>Happy Valley</v>
          </cell>
          <cell r="F49" t="str">
            <v>Masters Women 35+ 3</v>
          </cell>
          <cell r="G49">
            <v>49</v>
          </cell>
        </row>
        <row r="50">
          <cell r="A50">
            <v>511</v>
          </cell>
          <cell r="B50" t="str">
            <v>Alvarez</v>
          </cell>
          <cell r="C50" t="str">
            <v>Jennie</v>
          </cell>
          <cell r="D50">
            <v>0</v>
          </cell>
          <cell r="E50" t="str">
            <v>Bend</v>
          </cell>
          <cell r="F50" t="str">
            <v>Masters Women 35+ 3</v>
          </cell>
          <cell r="G50">
            <v>39</v>
          </cell>
        </row>
        <row r="51">
          <cell r="A51">
            <v>512</v>
          </cell>
          <cell r="B51" t="str">
            <v>Shreve</v>
          </cell>
          <cell r="C51" t="str">
            <v>Autumn</v>
          </cell>
          <cell r="D51" t="str">
            <v>Team Oregon presented by Laurelwood Brewing</v>
          </cell>
          <cell r="E51" t="str">
            <v>Portland</v>
          </cell>
          <cell r="F51" t="str">
            <v>Masters Women 35+ 3</v>
          </cell>
          <cell r="G51">
            <v>37</v>
          </cell>
        </row>
        <row r="52">
          <cell r="A52">
            <v>513</v>
          </cell>
          <cell r="B52" t="str">
            <v>Stover</v>
          </cell>
          <cell r="C52" t="str">
            <v>Brittany</v>
          </cell>
          <cell r="D52">
            <v>0</v>
          </cell>
          <cell r="E52" t="str">
            <v>Portland</v>
          </cell>
          <cell r="F52" t="str">
            <v>Masters Women 35+ 3</v>
          </cell>
          <cell r="G52">
            <v>43</v>
          </cell>
        </row>
        <row r="53">
          <cell r="A53">
            <v>514</v>
          </cell>
          <cell r="B53" t="str">
            <v>Davies</v>
          </cell>
          <cell r="C53" t="str">
            <v>Laura</v>
          </cell>
          <cell r="D53" t="str">
            <v>Athletes Lounge Cycling Team</v>
          </cell>
          <cell r="E53" t="str">
            <v>Portland</v>
          </cell>
          <cell r="F53" t="str">
            <v>Masters Women 35+ 3</v>
          </cell>
          <cell r="G53">
            <v>46</v>
          </cell>
        </row>
        <row r="54">
          <cell r="A54">
            <v>515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>Masters Women 35+ 3</v>
          </cell>
          <cell r="G54" t="str">
            <v/>
          </cell>
        </row>
        <row r="55">
          <cell r="A55">
            <v>516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>Masters Women 35+ 3</v>
          </cell>
          <cell r="G55" t="str">
            <v/>
          </cell>
        </row>
        <row r="56">
          <cell r="A56">
            <v>517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>Masters Women 35+ 3</v>
          </cell>
          <cell r="G56" t="str">
            <v/>
          </cell>
        </row>
        <row r="57">
          <cell r="A57">
            <v>600</v>
          </cell>
          <cell r="B57" t="str">
            <v>West</v>
          </cell>
          <cell r="C57" t="str">
            <v>Evelyn</v>
          </cell>
          <cell r="D57" t="str">
            <v>Team S&amp;M</v>
          </cell>
          <cell r="E57" t="str">
            <v>Portland</v>
          </cell>
          <cell r="F57" t="str">
            <v>Masters Women 50+</v>
          </cell>
          <cell r="G57">
            <v>57</v>
          </cell>
        </row>
        <row r="58">
          <cell r="A58">
            <v>601</v>
          </cell>
          <cell r="B58" t="str">
            <v>Metz</v>
          </cell>
          <cell r="C58" t="str">
            <v>Donna</v>
          </cell>
          <cell r="D58" t="str">
            <v>bicycleattorney.com</v>
          </cell>
          <cell r="E58" t="str">
            <v>Renton</v>
          </cell>
          <cell r="F58" t="str">
            <v>Masters Women 50+</v>
          </cell>
          <cell r="G58">
            <v>53</v>
          </cell>
        </row>
        <row r="59">
          <cell r="A59">
            <v>602</v>
          </cell>
          <cell r="B59" t="str">
            <v>Bernatas</v>
          </cell>
          <cell r="C59" t="str">
            <v>Susan</v>
          </cell>
          <cell r="D59">
            <v>0</v>
          </cell>
          <cell r="E59" t="str">
            <v>Boise</v>
          </cell>
          <cell r="F59" t="str">
            <v>Masters Women 50+</v>
          </cell>
          <cell r="G59">
            <v>60</v>
          </cell>
        </row>
        <row r="60">
          <cell r="A60">
            <v>603</v>
          </cell>
          <cell r="B60" t="str">
            <v>Melkonian</v>
          </cell>
          <cell r="C60" t="str">
            <v>Lora</v>
          </cell>
          <cell r="D60" t="str">
            <v>Mountain View Cycles Racing Team</v>
          </cell>
          <cell r="E60" t="str">
            <v>Trout Lake</v>
          </cell>
          <cell r="F60" t="str">
            <v>Masters Women 50+</v>
          </cell>
          <cell r="G60">
            <v>58</v>
          </cell>
        </row>
        <row r="61">
          <cell r="A61">
            <v>604</v>
          </cell>
          <cell r="B61" t="str">
            <v>Leibowitz</v>
          </cell>
          <cell r="C61" t="str">
            <v>Flo</v>
          </cell>
          <cell r="D61" t="str">
            <v>Corvallis Cyclery Racing</v>
          </cell>
          <cell r="E61" t="str">
            <v>Corvallis</v>
          </cell>
          <cell r="F61" t="str">
            <v>Masters Women 50+</v>
          </cell>
          <cell r="G61">
            <v>66</v>
          </cell>
        </row>
        <row r="62">
          <cell r="A62">
            <v>605</v>
          </cell>
          <cell r="B62" t="str">
            <v>Kelly-Foulston</v>
          </cell>
          <cell r="C62" t="str">
            <v>Eileen</v>
          </cell>
          <cell r="D62" t="str">
            <v>Therapeutic Associates Racing p/b Pacific Office</v>
          </cell>
          <cell r="E62" t="str">
            <v>Portland</v>
          </cell>
          <cell r="F62" t="str">
            <v>Masters Women 50+</v>
          </cell>
          <cell r="G62">
            <v>52</v>
          </cell>
        </row>
        <row r="63">
          <cell r="A63">
            <v>606</v>
          </cell>
          <cell r="B63" t="str">
            <v>Lewis</v>
          </cell>
          <cell r="C63" t="str">
            <v>Kathryn</v>
          </cell>
          <cell r="D63" t="str">
            <v xml:space="preserve">Glady-ators p/b Gladys Bikes </v>
          </cell>
          <cell r="E63" t="str">
            <v>Gladstone</v>
          </cell>
          <cell r="F63" t="str">
            <v>Masters Women 50+</v>
          </cell>
          <cell r="G63">
            <v>55</v>
          </cell>
        </row>
        <row r="64">
          <cell r="A64">
            <v>607</v>
          </cell>
          <cell r="B64" t="str">
            <v>Goritski</v>
          </cell>
          <cell r="C64" t="str">
            <v>Karen</v>
          </cell>
          <cell r="D64" t="str">
            <v>Rebound/Tireless Velo</v>
          </cell>
          <cell r="E64" t="str">
            <v>Camas</v>
          </cell>
          <cell r="F64" t="str">
            <v>Masters Women 50+</v>
          </cell>
          <cell r="G64">
            <v>55</v>
          </cell>
        </row>
        <row r="65">
          <cell r="A65">
            <v>608</v>
          </cell>
          <cell r="B65" t="str">
            <v>Rosenfeld</v>
          </cell>
          <cell r="C65" t="str">
            <v>Bonnie</v>
          </cell>
          <cell r="D65" t="str">
            <v>Sorella Forte p/b St HonorÃ© Bakery</v>
          </cell>
          <cell r="E65" t="str">
            <v>Portland</v>
          </cell>
          <cell r="F65" t="str">
            <v>Masters Women 50+</v>
          </cell>
          <cell r="G65">
            <v>64</v>
          </cell>
        </row>
        <row r="66">
          <cell r="A66">
            <v>609</v>
          </cell>
          <cell r="B66" t="str">
            <v>Foster</v>
          </cell>
          <cell r="C66" t="str">
            <v>Susan</v>
          </cell>
          <cell r="D66" t="str">
            <v>Deschutes Brewery</v>
          </cell>
          <cell r="E66" t="str">
            <v>Bend</v>
          </cell>
          <cell r="F66" t="str">
            <v>Masters Women 50+</v>
          </cell>
          <cell r="G66">
            <v>59</v>
          </cell>
        </row>
        <row r="67">
          <cell r="A67">
            <v>610</v>
          </cell>
          <cell r="B67" t="str">
            <v>Daubeny</v>
          </cell>
          <cell r="C67" t="str">
            <v>Carolyn</v>
          </cell>
          <cell r="D67" t="str">
            <v>Deschutes Brewery</v>
          </cell>
          <cell r="E67" t="str">
            <v>Bend</v>
          </cell>
          <cell r="F67" t="str">
            <v>Masters Women 50+</v>
          </cell>
          <cell r="G67">
            <v>53</v>
          </cell>
        </row>
        <row r="68">
          <cell r="A68">
            <v>611</v>
          </cell>
          <cell r="B68" t="str">
            <v>Carlson</v>
          </cell>
          <cell r="C68" t="str">
            <v>Leslie</v>
          </cell>
          <cell r="D68" t="str">
            <v>Sweetpea Ladies Auxiliary</v>
          </cell>
          <cell r="E68" t="str">
            <v>Portland</v>
          </cell>
          <cell r="F68" t="str">
            <v>Masters Women 50+</v>
          </cell>
          <cell r="G68">
            <v>52</v>
          </cell>
        </row>
        <row r="69">
          <cell r="A69">
            <v>612</v>
          </cell>
          <cell r="B69" t="str">
            <v>Holland</v>
          </cell>
          <cell r="C69" t="str">
            <v>Christine A</v>
          </cell>
          <cell r="D69" t="str">
            <v>Go Fast Have Fun Be Nice pb Wattie Ink</v>
          </cell>
          <cell r="E69" t="str">
            <v>Portland</v>
          </cell>
          <cell r="F69" t="str">
            <v>Masters Women 50+</v>
          </cell>
          <cell r="G69">
            <v>50</v>
          </cell>
        </row>
        <row r="70">
          <cell r="A70">
            <v>613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>Masters Women 50+</v>
          </cell>
          <cell r="G70" t="str">
            <v/>
          </cell>
        </row>
        <row r="71">
          <cell r="A71">
            <v>614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>Masters Women 50+</v>
          </cell>
          <cell r="G71" t="str">
            <v/>
          </cell>
        </row>
        <row r="72">
          <cell r="A72">
            <v>615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>Masters Women 50+</v>
          </cell>
          <cell r="G72" t="str">
            <v/>
          </cell>
        </row>
        <row r="73">
          <cell r="A73">
            <v>700</v>
          </cell>
          <cell r="B73" t="str">
            <v>Kathrein</v>
          </cell>
          <cell r="C73" t="str">
            <v>Kimberly</v>
          </cell>
          <cell r="D73" t="str">
            <v>Dialed Cycling Team</v>
          </cell>
          <cell r="E73" t="str">
            <v>Vancouver</v>
          </cell>
          <cell r="F73" t="str">
            <v>Women 5</v>
          </cell>
          <cell r="G73">
            <v>27</v>
          </cell>
        </row>
        <row r="74">
          <cell r="A74">
            <v>701</v>
          </cell>
          <cell r="B74" t="str">
            <v>Macdonald</v>
          </cell>
          <cell r="C74" t="str">
            <v>Laura</v>
          </cell>
          <cell r="D74" t="str">
            <v>Mt View Cycling</v>
          </cell>
          <cell r="E74" t="str">
            <v>Hood River</v>
          </cell>
          <cell r="F74" t="str">
            <v>Women 5</v>
          </cell>
          <cell r="G74">
            <v>52</v>
          </cell>
        </row>
        <row r="75">
          <cell r="A75">
            <v>702</v>
          </cell>
          <cell r="B75" t="str">
            <v>Davidson</v>
          </cell>
          <cell r="C75" t="str">
            <v>Sara</v>
          </cell>
          <cell r="D75" t="str">
            <v>Grouptrail Cycling</v>
          </cell>
          <cell r="E75" t="str">
            <v>Portland</v>
          </cell>
          <cell r="F75" t="str">
            <v>Women 5</v>
          </cell>
          <cell r="G75">
            <v>34</v>
          </cell>
        </row>
        <row r="76">
          <cell r="A76">
            <v>703</v>
          </cell>
          <cell r="B76" t="str">
            <v>Gaylord</v>
          </cell>
          <cell r="C76" t="str">
            <v>Jodi</v>
          </cell>
          <cell r="D76">
            <v>0</v>
          </cell>
          <cell r="E76" t="str">
            <v>Vancouver</v>
          </cell>
          <cell r="F76" t="str">
            <v>Women 5</v>
          </cell>
          <cell r="G76">
            <v>43</v>
          </cell>
        </row>
        <row r="77">
          <cell r="A77">
            <v>704</v>
          </cell>
          <cell r="B77" t="str">
            <v>Cohen</v>
          </cell>
          <cell r="C77" t="str">
            <v>Alexandra</v>
          </cell>
          <cell r="D77" t="str">
            <v>BeerMongers Cycle Club</v>
          </cell>
          <cell r="E77" t="str">
            <v>Portland</v>
          </cell>
          <cell r="F77" t="str">
            <v>Women 5</v>
          </cell>
          <cell r="G77">
            <v>34</v>
          </cell>
        </row>
        <row r="78">
          <cell r="A78">
            <v>705</v>
          </cell>
          <cell r="B78" t="str">
            <v>Mavila</v>
          </cell>
          <cell r="C78" t="str">
            <v>Ursula</v>
          </cell>
          <cell r="D78" t="str">
            <v>Team Planet X USA p/b Xiologix</v>
          </cell>
          <cell r="E78" t="str">
            <v>Portland</v>
          </cell>
          <cell r="F78" t="str">
            <v>Women 5</v>
          </cell>
          <cell r="G78">
            <v>50</v>
          </cell>
        </row>
        <row r="79">
          <cell r="A79">
            <v>706</v>
          </cell>
          <cell r="B79" t="str">
            <v>Gibbons</v>
          </cell>
          <cell r="C79" t="str">
            <v>Alexis</v>
          </cell>
          <cell r="D79" t="str">
            <v/>
          </cell>
          <cell r="E79" t="str">
            <v>Eugene</v>
          </cell>
          <cell r="F79" t="str">
            <v>Women 5</v>
          </cell>
          <cell r="G79">
            <v>29</v>
          </cell>
        </row>
        <row r="80">
          <cell r="A80">
            <v>707</v>
          </cell>
          <cell r="B80" t="str">
            <v>Power</v>
          </cell>
          <cell r="C80" t="str">
            <v>Pamela</v>
          </cell>
          <cell r="D80" t="str">
            <v>Team Planet X USA p/b Xiologix</v>
          </cell>
          <cell r="E80" t="str">
            <v>beaverton</v>
          </cell>
          <cell r="F80" t="str">
            <v>Women 5</v>
          </cell>
          <cell r="G80">
            <v>35</v>
          </cell>
        </row>
        <row r="81">
          <cell r="A81">
            <v>708</v>
          </cell>
          <cell r="B81" t="str">
            <v>Vaillancourt-Sals</v>
          </cell>
          <cell r="C81" t="str">
            <v>Amy</v>
          </cell>
          <cell r="D81" t="str">
            <v>Team Oregon</v>
          </cell>
          <cell r="E81" t="str">
            <v>Portland</v>
          </cell>
          <cell r="F81" t="str">
            <v>Women 5</v>
          </cell>
          <cell r="G81">
            <v>38</v>
          </cell>
        </row>
        <row r="82">
          <cell r="A82">
            <v>709</v>
          </cell>
          <cell r="B82" t="str">
            <v>Abel</v>
          </cell>
          <cell r="C82" t="str">
            <v>Amanda</v>
          </cell>
          <cell r="D82" t="str">
            <v>Planet X</v>
          </cell>
          <cell r="E82" t="str">
            <v>Portland</v>
          </cell>
          <cell r="F82" t="str">
            <v>Women 5</v>
          </cell>
          <cell r="G82">
            <v>51</v>
          </cell>
        </row>
        <row r="83">
          <cell r="A83">
            <v>710</v>
          </cell>
          <cell r="B83" t="str">
            <v>Rakoz</v>
          </cell>
          <cell r="C83" t="str">
            <v>Karon</v>
          </cell>
          <cell r="D83" t="str">
            <v>Ironheads Multisport Racing Team</v>
          </cell>
          <cell r="E83" t="str">
            <v>Vancouver</v>
          </cell>
          <cell r="F83" t="str">
            <v>Women 5</v>
          </cell>
          <cell r="G83">
            <v>57</v>
          </cell>
        </row>
        <row r="84">
          <cell r="A84">
            <v>711</v>
          </cell>
          <cell r="B84" t="str">
            <v>Lovell</v>
          </cell>
          <cell r="C84" t="str">
            <v>Angelia</v>
          </cell>
          <cell r="D84" t="str">
            <v/>
          </cell>
          <cell r="E84" t="str">
            <v>Portland</v>
          </cell>
          <cell r="F84" t="str">
            <v>Women 5</v>
          </cell>
          <cell r="G84">
            <v>45</v>
          </cell>
        </row>
        <row r="85">
          <cell r="A85">
            <v>712</v>
          </cell>
          <cell r="B85" t="str">
            <v>Higgins</v>
          </cell>
          <cell r="C85" t="str">
            <v>Heather</v>
          </cell>
          <cell r="D85" t="str">
            <v>Team Planet X USA p/b Xiologix</v>
          </cell>
          <cell r="E85" t="str">
            <v/>
          </cell>
          <cell r="F85" t="str">
            <v>Women 5</v>
          </cell>
          <cell r="G85">
            <v>33</v>
          </cell>
        </row>
        <row r="86">
          <cell r="A86">
            <v>713</v>
          </cell>
          <cell r="B86" t="str">
            <v>Fisk-Beardsley</v>
          </cell>
          <cell r="C86" t="str">
            <v>Andrea</v>
          </cell>
          <cell r="D86" t="str">
            <v>Bike Central/Barbur Vet</v>
          </cell>
          <cell r="E86" t="str">
            <v>Portland</v>
          </cell>
          <cell r="F86" t="str">
            <v>Women 5</v>
          </cell>
          <cell r="G86">
            <v>30</v>
          </cell>
        </row>
        <row r="87">
          <cell r="A87">
            <v>714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>Women 5</v>
          </cell>
          <cell r="G87" t="str">
            <v/>
          </cell>
        </row>
        <row r="88">
          <cell r="A88">
            <v>700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>Women 5</v>
          </cell>
          <cell r="G88" t="str">
            <v/>
          </cell>
        </row>
        <row r="89">
          <cell r="A89">
            <v>900</v>
          </cell>
          <cell r="B89" t="str">
            <v>Visnack</v>
          </cell>
          <cell r="C89" t="str">
            <v>Natasha</v>
          </cell>
          <cell r="D89" t="str">
            <v>Bend Endurance Academy</v>
          </cell>
          <cell r="E89" t="str">
            <v>Bend</v>
          </cell>
          <cell r="F89" t="str">
            <v>Elite Junior Women</v>
          </cell>
          <cell r="G89">
            <v>13</v>
          </cell>
        </row>
        <row r="90">
          <cell r="A90">
            <v>1</v>
          </cell>
          <cell r="B90" t="str">
            <v>Sass</v>
          </cell>
          <cell r="C90" t="str">
            <v>Kimberly</v>
          </cell>
          <cell r="D90" t="str">
            <v>Sorella Forte p/b St HonorÃ© Bakery</v>
          </cell>
          <cell r="E90" t="str">
            <v>Portland</v>
          </cell>
          <cell r="F90" t="str">
            <v>Masters Women 35+ 1/2</v>
          </cell>
          <cell r="G90">
            <v>38</v>
          </cell>
        </row>
        <row r="91">
          <cell r="A91">
            <v>2</v>
          </cell>
          <cell r="B91" t="str">
            <v>Lolich</v>
          </cell>
          <cell r="C91" t="str">
            <v>Erin</v>
          </cell>
          <cell r="D91" t="str">
            <v>HiFi Sound Cycling Components</v>
          </cell>
          <cell r="E91" t="str">
            <v>Portland</v>
          </cell>
          <cell r="F91" t="str">
            <v>Masters Women 35+ 1/2</v>
          </cell>
          <cell r="G91">
            <v>39</v>
          </cell>
        </row>
        <row r="92">
          <cell r="A92">
            <v>3</v>
          </cell>
          <cell r="B92" t="str">
            <v>Rice</v>
          </cell>
          <cell r="C92" t="str">
            <v>Amy</v>
          </cell>
          <cell r="D92" t="str">
            <v>Team Lazy Tarantulas</v>
          </cell>
          <cell r="E92" t="str">
            <v>Portland</v>
          </cell>
          <cell r="F92" t="str">
            <v>Masters Women 35+ 1/2</v>
          </cell>
          <cell r="G92">
            <v>42</v>
          </cell>
        </row>
        <row r="93">
          <cell r="A93">
            <v>4</v>
          </cell>
          <cell r="B93" t="str">
            <v>Heron</v>
          </cell>
          <cell r="C93" t="str">
            <v>Carly</v>
          </cell>
          <cell r="D93" t="str">
            <v>Half Fast Velo presented by Ninkasi Brewing</v>
          </cell>
          <cell r="E93" t="str">
            <v>Hood River</v>
          </cell>
          <cell r="F93" t="str">
            <v>Masters Women 35+ 1/2</v>
          </cell>
          <cell r="G93">
            <v>43</v>
          </cell>
        </row>
        <row r="94">
          <cell r="A94">
            <v>5</v>
          </cell>
          <cell r="B94" t="str">
            <v>Anderson</v>
          </cell>
          <cell r="C94" t="str">
            <v>Sharon</v>
          </cell>
          <cell r="D94" t="str">
            <v>Olympia Cycling Team</v>
          </cell>
          <cell r="E94" t="str">
            <v>Portland</v>
          </cell>
          <cell r="F94" t="str">
            <v>Masters Women 35+ 1/2</v>
          </cell>
          <cell r="G94">
            <v>48</v>
          </cell>
        </row>
        <row r="95">
          <cell r="A95">
            <v>6</v>
          </cell>
          <cell r="B95" t="str">
            <v>Gross</v>
          </cell>
          <cell r="C95" t="str">
            <v>Hazel</v>
          </cell>
          <cell r="D95" t="str">
            <v>Team AF</v>
          </cell>
          <cell r="E95" t="str">
            <v>Portland</v>
          </cell>
          <cell r="F95" t="str">
            <v>Masters Women 35+ 1/2</v>
          </cell>
          <cell r="G95">
            <v>41</v>
          </cell>
        </row>
        <row r="96">
          <cell r="A96">
            <v>7</v>
          </cell>
          <cell r="B96" t="str">
            <v>Salinas</v>
          </cell>
          <cell r="C96" t="str">
            <v>Katy</v>
          </cell>
          <cell r="D96" t="str">
            <v>Swift Racing p/b 21st Ave. Bicycles</v>
          </cell>
          <cell r="E96" t="str">
            <v>Vancouver</v>
          </cell>
          <cell r="F96" t="str">
            <v>Masters Women 35+ 1/2</v>
          </cell>
          <cell r="G96">
            <v>38</v>
          </cell>
        </row>
        <row r="97">
          <cell r="A97">
            <v>8</v>
          </cell>
          <cell r="B97" t="str">
            <v>Saltonstall</v>
          </cell>
          <cell r="C97" t="str">
            <v>Anna</v>
          </cell>
          <cell r="D97" t="str">
            <v/>
          </cell>
          <cell r="E97" t="str">
            <v>The Dalles</v>
          </cell>
          <cell r="F97" t="str">
            <v>Masters Women 35+ 1/2</v>
          </cell>
          <cell r="G97">
            <v>41</v>
          </cell>
        </row>
        <row r="98">
          <cell r="A98">
            <v>9</v>
          </cell>
          <cell r="B98" t="str">
            <v>Kennedy</v>
          </cell>
          <cell r="C98" t="str">
            <v>Ann</v>
          </cell>
          <cell r="D98" t="str">
            <v>bicycleattorney.com</v>
          </cell>
          <cell r="E98" t="str">
            <v>Portland</v>
          </cell>
          <cell r="F98" t="str">
            <v>Masters Women 35+ 1/2</v>
          </cell>
          <cell r="G98">
            <v>49</v>
          </cell>
        </row>
        <row r="99">
          <cell r="A99">
            <v>10</v>
          </cell>
          <cell r="B99" t="str">
            <v>Strange</v>
          </cell>
          <cell r="C99" t="str">
            <v>Patricia</v>
          </cell>
          <cell r="D99" t="str">
            <v>Deschutes Brewery</v>
          </cell>
          <cell r="E99" t="str">
            <v>Bend</v>
          </cell>
          <cell r="F99" t="str">
            <v>Masters Women 35+ 1/2</v>
          </cell>
          <cell r="G99">
            <v>46</v>
          </cell>
        </row>
        <row r="100">
          <cell r="A100">
            <v>11</v>
          </cell>
          <cell r="B100" t="str">
            <v>Minarik</v>
          </cell>
          <cell r="C100" t="str">
            <v>Kristen</v>
          </cell>
          <cell r="D100" t="str">
            <v>bicycleattorney.com</v>
          </cell>
          <cell r="E100" t="str">
            <v>Portland</v>
          </cell>
          <cell r="F100" t="str">
            <v>Masters Women 35+ 1/2</v>
          </cell>
          <cell r="G100">
            <v>36</v>
          </cell>
        </row>
        <row r="101">
          <cell r="A101">
            <v>12</v>
          </cell>
          <cell r="B101" t="str">
            <v>Domaille</v>
          </cell>
          <cell r="C101" t="str">
            <v>Sierra</v>
          </cell>
          <cell r="D101" t="str">
            <v>Team Lazy Tarantulas</v>
          </cell>
          <cell r="E101" t="str">
            <v>PORTLAND</v>
          </cell>
          <cell r="F101" t="str">
            <v>Masters Women 35+ 1/2</v>
          </cell>
          <cell r="G101">
            <v>40</v>
          </cell>
        </row>
        <row r="102">
          <cell r="A102">
            <v>13</v>
          </cell>
          <cell r="B102" t="str">
            <v>Huggins</v>
          </cell>
          <cell r="C102" t="str">
            <v>Elise</v>
          </cell>
          <cell r="D102" t="str">
            <v>Portland Bicycle Studio</v>
          </cell>
          <cell r="E102" t="str">
            <v>Portland</v>
          </cell>
          <cell r="F102" t="str">
            <v>Masters Women 35+ 1/2</v>
          </cell>
          <cell r="G102">
            <v>48</v>
          </cell>
        </row>
        <row r="103">
          <cell r="A103">
            <v>14</v>
          </cell>
          <cell r="B103" t="str">
            <v>Nielsen</v>
          </cell>
          <cell r="C103" t="str">
            <v>Heidi</v>
          </cell>
          <cell r="D103" t="str">
            <v>Ladies Auxillary</v>
          </cell>
          <cell r="E103" t="str">
            <v>Portland</v>
          </cell>
          <cell r="F103" t="str">
            <v>Masters Women 35+ 1/2</v>
          </cell>
          <cell r="G103">
            <v>44</v>
          </cell>
        </row>
        <row r="104">
          <cell r="A104">
            <v>15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>Masters Women 35+ 1/2</v>
          </cell>
          <cell r="G104" t="str">
            <v/>
          </cell>
        </row>
        <row r="105">
          <cell r="A105">
            <v>16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>Masters Women 35+ 1/2</v>
          </cell>
          <cell r="G105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35" zoomScale="120" zoomScaleNormal="120" workbookViewId="0">
      <selection activeCell="E39" sqref="E39"/>
    </sheetView>
  </sheetViews>
  <sheetFormatPr baseColWidth="10" defaultColWidth="11.33203125" defaultRowHeight="13" x14ac:dyDescent="0.2"/>
  <cols>
    <col min="1" max="1" width="15.83203125" customWidth="1"/>
    <col min="2" max="2" width="27.33203125" bestFit="1" customWidth="1"/>
    <col min="3" max="3" width="11.6640625" customWidth="1"/>
    <col min="4" max="4" width="10.83203125" customWidth="1"/>
    <col min="5" max="5" width="10.6640625" customWidth="1"/>
  </cols>
  <sheetData>
    <row r="1" spans="1:6" s="6" customFormat="1" ht="21" x14ac:dyDescent="0.3">
      <c r="A1"/>
      <c r="B1"/>
      <c r="C1" s="5" t="s">
        <v>15</v>
      </c>
      <c r="D1"/>
      <c r="E1"/>
      <c r="F1"/>
    </row>
    <row r="2" spans="1:6" s="6" customFormat="1" ht="16" x14ac:dyDescent="0.2">
      <c r="A2" s="18"/>
      <c r="B2"/>
      <c r="C2"/>
      <c r="D2"/>
      <c r="E2"/>
      <c r="F2" s="3"/>
    </row>
    <row r="3" spans="1:6" s="6" customFormat="1" ht="16" x14ac:dyDescent="0.2">
      <c r="A3" s="4" t="s">
        <v>1</v>
      </c>
      <c r="B3" s="2"/>
      <c r="C3" s="4" t="s">
        <v>0</v>
      </c>
      <c r="D3" s="53"/>
      <c r="E3" s="54"/>
      <c r="F3" s="3"/>
    </row>
    <row r="4" spans="1:6" s="6" customFormat="1" ht="16" x14ac:dyDescent="0.2">
      <c r="A4" s="4" t="s">
        <v>2</v>
      </c>
      <c r="B4" s="2"/>
      <c r="C4" s="6" t="s">
        <v>11</v>
      </c>
      <c r="D4" s="55"/>
      <c r="E4" s="56"/>
      <c r="F4"/>
    </row>
    <row r="5" spans="1:6" s="6" customFormat="1" ht="14" x14ac:dyDescent="0.2">
      <c r="A5"/>
      <c r="B5"/>
      <c r="C5"/>
      <c r="D5"/>
      <c r="E5"/>
    </row>
    <row r="6" spans="1:6" s="6" customFormat="1" ht="14" x14ac:dyDescent="0.2">
      <c r="B6" s="10" t="s">
        <v>3</v>
      </c>
      <c r="C6" s="10" t="s">
        <v>22</v>
      </c>
    </row>
    <row r="7" spans="1:6" s="6" customFormat="1" ht="14" x14ac:dyDescent="0.2">
      <c r="B7" s="16"/>
      <c r="C7" s="7"/>
    </row>
    <row r="8" spans="1:6" s="6" customFormat="1" ht="14" x14ac:dyDescent="0.2">
      <c r="B8" s="16"/>
      <c r="C8" s="7"/>
    </row>
    <row r="9" spans="1:6" s="6" customFormat="1" ht="14" x14ac:dyDescent="0.2">
      <c r="B9" s="16"/>
      <c r="C9" s="7"/>
    </row>
    <row r="10" spans="1:6" s="6" customFormat="1" ht="14" x14ac:dyDescent="0.2">
      <c r="B10" s="16"/>
      <c r="C10" s="7"/>
    </row>
    <row r="11" spans="1:6" s="6" customFormat="1" ht="14" x14ac:dyDescent="0.2">
      <c r="B11" s="16"/>
      <c r="C11" s="7"/>
    </row>
    <row r="12" spans="1:6" s="6" customFormat="1" ht="14" x14ac:dyDescent="0.2">
      <c r="B12" s="16"/>
      <c r="C12" s="7"/>
    </row>
    <row r="13" spans="1:6" s="6" customFormat="1" ht="14" x14ac:dyDescent="0.2">
      <c r="B13" s="16"/>
      <c r="C13" s="7"/>
    </row>
    <row r="14" spans="1:6" s="6" customFormat="1" ht="14" x14ac:dyDescent="0.2">
      <c r="B14" s="16"/>
      <c r="C14" s="7"/>
    </row>
    <row r="15" spans="1:6" s="6" customFormat="1" ht="14" x14ac:dyDescent="0.2">
      <c r="B15" s="16"/>
      <c r="C15" s="7"/>
    </row>
    <row r="16" spans="1:6" s="6" customFormat="1" ht="14" x14ac:dyDescent="0.2">
      <c r="B16" s="16"/>
      <c r="C16" s="7"/>
    </row>
    <row r="17" spans="2:3" s="6" customFormat="1" ht="14" x14ac:dyDescent="0.2">
      <c r="B17" s="16"/>
      <c r="C17" s="7"/>
    </row>
    <row r="18" spans="2:3" s="6" customFormat="1" ht="14" x14ac:dyDescent="0.2">
      <c r="B18" s="16"/>
      <c r="C18" s="7"/>
    </row>
    <row r="19" spans="2:3" s="6" customFormat="1" ht="14" x14ac:dyDescent="0.2">
      <c r="B19" s="16"/>
      <c r="C19" s="7"/>
    </row>
    <row r="20" spans="2:3" s="6" customFormat="1" ht="14" x14ac:dyDescent="0.2">
      <c r="B20" s="16"/>
      <c r="C20" s="7"/>
    </row>
    <row r="21" spans="2:3" s="6" customFormat="1" ht="14" x14ac:dyDescent="0.2">
      <c r="B21" s="16"/>
      <c r="C21" s="7"/>
    </row>
    <row r="22" spans="2:3" s="6" customFormat="1" ht="14" x14ac:dyDescent="0.2">
      <c r="B22" s="16"/>
      <c r="C22" s="7"/>
    </row>
    <row r="23" spans="2:3" s="6" customFormat="1" ht="14" x14ac:dyDescent="0.2">
      <c r="B23" s="16"/>
      <c r="C23" s="7"/>
    </row>
    <row r="24" spans="2:3" s="6" customFormat="1" ht="14" x14ac:dyDescent="0.2">
      <c r="B24" s="16"/>
      <c r="C24" s="7"/>
    </row>
    <row r="25" spans="2:3" s="6" customFormat="1" ht="14" x14ac:dyDescent="0.2">
      <c r="B25" s="16"/>
      <c r="C25" s="7"/>
    </row>
    <row r="26" spans="2:3" s="6" customFormat="1" ht="14" x14ac:dyDescent="0.2">
      <c r="B26" s="16"/>
      <c r="C26" s="7"/>
    </row>
    <row r="27" spans="2:3" s="6" customFormat="1" ht="14" x14ac:dyDescent="0.2">
      <c r="B27" s="16"/>
      <c r="C27" s="7"/>
    </row>
    <row r="28" spans="2:3" s="6" customFormat="1" ht="14" x14ac:dyDescent="0.2">
      <c r="B28" s="16"/>
      <c r="C28" s="7"/>
    </row>
    <row r="29" spans="2:3" s="6" customFormat="1" ht="14" x14ac:dyDescent="0.2">
      <c r="B29" s="16"/>
      <c r="C29" s="7"/>
    </row>
    <row r="30" spans="2:3" s="6" customFormat="1" ht="14" x14ac:dyDescent="0.2">
      <c r="B30" s="16"/>
      <c r="C30" s="7"/>
    </row>
    <row r="31" spans="2:3" s="6" customFormat="1" ht="14" x14ac:dyDescent="0.2">
      <c r="B31" s="16"/>
      <c r="C31" s="7"/>
    </row>
    <row r="32" spans="2:3" s="6" customFormat="1" ht="14" x14ac:dyDescent="0.2">
      <c r="B32" s="16"/>
      <c r="C32" s="7"/>
    </row>
    <row r="33" spans="1:5" s="6" customFormat="1" ht="14" x14ac:dyDescent="0.2">
      <c r="B33" s="16"/>
      <c r="C33" s="7"/>
    </row>
    <row r="34" spans="1:5" s="6" customFormat="1" ht="14" x14ac:dyDescent="0.2">
      <c r="B34" s="16"/>
      <c r="C34" s="7"/>
    </row>
    <row r="35" spans="1:5" s="6" customFormat="1" ht="14" x14ac:dyDescent="0.2">
      <c r="B35" s="26" t="s">
        <v>34</v>
      </c>
      <c r="C35" s="21"/>
    </row>
    <row r="36" spans="1:5" s="6" customFormat="1" ht="14" x14ac:dyDescent="0.2">
      <c r="B36" s="8" t="s">
        <v>7</v>
      </c>
      <c r="C36" s="21">
        <f>SUM(C7:C34)-C35</f>
        <v>0</v>
      </c>
    </row>
    <row r="37" spans="1:5" s="6" customFormat="1" ht="14" x14ac:dyDescent="0.2"/>
    <row r="38" spans="1:5" s="6" customFormat="1" ht="15" thickBot="1" x14ac:dyDescent="0.25">
      <c r="A38"/>
      <c r="B38" s="11" t="s">
        <v>4</v>
      </c>
      <c r="C38" s="9" t="s">
        <v>5</v>
      </c>
      <c r="D38" s="11" t="s">
        <v>6</v>
      </c>
      <c r="E38" s="11" t="s">
        <v>7</v>
      </c>
    </row>
    <row r="39" spans="1:5" s="6" customFormat="1" ht="14" x14ac:dyDescent="0.2">
      <c r="B39" s="19" t="s">
        <v>23</v>
      </c>
      <c r="C39" s="12">
        <f>C36</f>
        <v>0</v>
      </c>
      <c r="D39" s="12" t="s">
        <v>29</v>
      </c>
      <c r="E39" s="27">
        <f>C39*1.25</f>
        <v>0</v>
      </c>
    </row>
    <row r="40" spans="1:5" s="6" customFormat="1" ht="14" x14ac:dyDescent="0.2">
      <c r="B40" s="23" t="s">
        <v>30</v>
      </c>
      <c r="C40" s="7">
        <f>C36</f>
        <v>0</v>
      </c>
      <c r="D40" s="7" t="s">
        <v>31</v>
      </c>
      <c r="E40" s="28">
        <f>C40*0.6</f>
        <v>0</v>
      </c>
    </row>
    <row r="41" spans="1:5" s="6" customFormat="1" ht="14" x14ac:dyDescent="0.2">
      <c r="B41" s="23" t="s">
        <v>24</v>
      </c>
      <c r="C41" s="7">
        <f>C36</f>
        <v>0</v>
      </c>
      <c r="D41" s="7" t="s">
        <v>39</v>
      </c>
      <c r="E41" s="28">
        <f>C41*0.75</f>
        <v>0</v>
      </c>
    </row>
    <row r="42" spans="1:5" s="6" customFormat="1" ht="14" x14ac:dyDescent="0.2">
      <c r="B42" s="23" t="s">
        <v>18</v>
      </c>
      <c r="C42" s="7"/>
      <c r="D42" s="7" t="s">
        <v>17</v>
      </c>
      <c r="E42" s="28">
        <f>C42*50</f>
        <v>0</v>
      </c>
    </row>
    <row r="43" spans="1:5" s="6" customFormat="1" ht="14" x14ac:dyDescent="0.2">
      <c r="B43" s="23" t="s">
        <v>55</v>
      </c>
      <c r="C43" s="7"/>
      <c r="D43" s="7" t="s">
        <v>17</v>
      </c>
      <c r="E43" s="28">
        <f>C43*50</f>
        <v>0</v>
      </c>
    </row>
    <row r="44" spans="1:5" s="6" customFormat="1" ht="14" x14ac:dyDescent="0.2">
      <c r="B44" s="49" t="s">
        <v>41</v>
      </c>
      <c r="C44" s="7"/>
      <c r="D44" s="7" t="s">
        <v>42</v>
      </c>
      <c r="E44" s="28">
        <f>C44*0</f>
        <v>0</v>
      </c>
    </row>
    <row r="45" spans="1:5" s="6" customFormat="1" ht="14" x14ac:dyDescent="0.2">
      <c r="B45" s="23" t="s">
        <v>8</v>
      </c>
      <c r="C45" s="7"/>
      <c r="D45" s="7" t="s">
        <v>16</v>
      </c>
      <c r="E45" s="28">
        <f>C45*5</f>
        <v>0</v>
      </c>
    </row>
    <row r="46" spans="1:5" s="6" customFormat="1" ht="14" x14ac:dyDescent="0.2">
      <c r="B46" s="23" t="s">
        <v>56</v>
      </c>
      <c r="C46" s="7"/>
      <c r="D46" s="7" t="s">
        <v>42</v>
      </c>
      <c r="E46" s="28">
        <f>C46*0</f>
        <v>0</v>
      </c>
    </row>
    <row r="47" spans="1:5" s="6" customFormat="1" ht="14" x14ac:dyDescent="0.2">
      <c r="B47" s="23" t="s">
        <v>57</v>
      </c>
      <c r="C47" s="7"/>
      <c r="D47" s="25" t="s">
        <v>33</v>
      </c>
      <c r="E47" s="28">
        <f>C47*10</f>
        <v>0</v>
      </c>
    </row>
    <row r="48" spans="1:5" s="6" customFormat="1" ht="14" x14ac:dyDescent="0.2">
      <c r="B48" s="23" t="s">
        <v>9</v>
      </c>
      <c r="C48" s="7"/>
      <c r="D48" s="7" t="s">
        <v>17</v>
      </c>
      <c r="E48" s="28">
        <f>C48*50</f>
        <v>0</v>
      </c>
    </row>
    <row r="49" spans="1:12" s="6" customFormat="1" ht="15" thickBot="1" x14ac:dyDescent="0.25">
      <c r="B49" s="48" t="s">
        <v>43</v>
      </c>
      <c r="C49" s="24"/>
      <c r="D49" s="24"/>
      <c r="E49" s="33"/>
    </row>
    <row r="50" spans="1:12" s="6" customFormat="1" ht="15" thickBot="1" x14ac:dyDescent="0.25">
      <c r="D50" s="11" t="s">
        <v>10</v>
      </c>
      <c r="E50" s="32">
        <f>SUM(E39:E49)</f>
        <v>0</v>
      </c>
    </row>
    <row r="51" spans="1:12" s="6" customFormat="1" ht="14" x14ac:dyDescent="0.2">
      <c r="D51" s="11"/>
      <c r="E51" s="22"/>
      <c r="F51"/>
      <c r="G51" s="58"/>
      <c r="H51" s="58"/>
    </row>
    <row r="52" spans="1:12" s="6" customFormat="1" ht="14" x14ac:dyDescent="0.2">
      <c r="D52" s="11"/>
      <c r="E52" s="22"/>
      <c r="F52"/>
      <c r="G52"/>
      <c r="H52"/>
    </row>
    <row r="53" spans="1:12" s="6" customFormat="1" ht="14" x14ac:dyDescent="0.2">
      <c r="A53" t="s">
        <v>27</v>
      </c>
      <c r="B53" s="37"/>
      <c r="C53" s="38" t="s">
        <v>7</v>
      </c>
      <c r="D53" s="39"/>
      <c r="E53" s="34" t="s">
        <v>27</v>
      </c>
      <c r="F53" s="34" t="s">
        <v>44</v>
      </c>
      <c r="G53" s="34" t="s">
        <v>45</v>
      </c>
      <c r="H53" s="34" t="s">
        <v>36</v>
      </c>
      <c r="I53" s="34" t="s">
        <v>37</v>
      </c>
      <c r="J53" s="34" t="s">
        <v>35</v>
      </c>
    </row>
    <row r="54" spans="1:12" s="6" customFormat="1" ht="14" x14ac:dyDescent="0.2">
      <c r="A54" s="40"/>
      <c r="B54" s="41"/>
      <c r="C54" s="42">
        <f t="shared" ref="C54:C62" si="0">E54+H54+J54</f>
        <v>0</v>
      </c>
      <c r="D54" s="10" t="s">
        <v>12</v>
      </c>
      <c r="E54" s="43"/>
      <c r="F54" s="44"/>
      <c r="G54" s="13"/>
      <c r="H54" s="13">
        <f t="shared" ref="H54:H62" si="1">SUM(I54:I54)*0.58</f>
        <v>0</v>
      </c>
      <c r="I54" s="45"/>
      <c r="J54" s="13"/>
    </row>
    <row r="55" spans="1:12" s="6" customFormat="1" ht="14" x14ac:dyDescent="0.2">
      <c r="A55" s="40"/>
      <c r="B55" s="46"/>
      <c r="C55" s="42">
        <f t="shared" si="0"/>
        <v>0</v>
      </c>
      <c r="D55" s="10" t="s">
        <v>13</v>
      </c>
      <c r="E55" s="43"/>
      <c r="F55" s="44"/>
      <c r="G55" s="13"/>
      <c r="H55" s="13">
        <f t="shared" si="1"/>
        <v>0</v>
      </c>
      <c r="I55" s="45"/>
      <c r="J55" s="13"/>
    </row>
    <row r="56" spans="1:12" ht="14" x14ac:dyDescent="0.2">
      <c r="B56" s="46"/>
      <c r="C56" s="42">
        <f t="shared" si="0"/>
        <v>0</v>
      </c>
      <c r="D56" s="10" t="s">
        <v>32</v>
      </c>
      <c r="E56" s="43"/>
      <c r="F56" s="44"/>
      <c r="G56" s="13"/>
      <c r="H56" s="13">
        <f t="shared" si="1"/>
        <v>0</v>
      </c>
      <c r="I56" s="45"/>
      <c r="J56" s="13"/>
    </row>
    <row r="57" spans="1:12" ht="14" x14ac:dyDescent="0.2">
      <c r="B57" s="46"/>
      <c r="C57" s="42">
        <f t="shared" si="0"/>
        <v>0</v>
      </c>
      <c r="D57" s="10" t="s">
        <v>14</v>
      </c>
      <c r="E57" s="43"/>
      <c r="F57" s="44"/>
      <c r="G57" s="29"/>
      <c r="H57" s="13">
        <f t="shared" si="1"/>
        <v>0</v>
      </c>
      <c r="I57" s="45"/>
      <c r="J57" s="13"/>
    </row>
    <row r="58" spans="1:12" ht="14" x14ac:dyDescent="0.2">
      <c r="B58" s="46"/>
      <c r="C58" s="42">
        <f t="shared" si="0"/>
        <v>0</v>
      </c>
      <c r="D58" s="10" t="s">
        <v>14</v>
      </c>
      <c r="E58" s="43"/>
      <c r="F58" s="44"/>
      <c r="G58" s="13"/>
      <c r="H58" s="13">
        <f t="shared" si="1"/>
        <v>0</v>
      </c>
      <c r="I58" s="45"/>
      <c r="J58" s="13"/>
    </row>
    <row r="59" spans="1:12" ht="14" x14ac:dyDescent="0.2">
      <c r="B59" s="46"/>
      <c r="C59" s="42">
        <f t="shared" si="0"/>
        <v>0</v>
      </c>
      <c r="D59" s="10" t="s">
        <v>14</v>
      </c>
      <c r="E59" s="43"/>
      <c r="F59" s="44"/>
      <c r="G59" s="13"/>
      <c r="H59" s="13">
        <f t="shared" si="1"/>
        <v>0</v>
      </c>
      <c r="I59" s="45"/>
      <c r="J59" s="13"/>
    </row>
    <row r="60" spans="1:12" ht="14" x14ac:dyDescent="0.2">
      <c r="B60" s="46"/>
      <c r="C60" s="42">
        <f t="shared" si="0"/>
        <v>0</v>
      </c>
      <c r="D60" s="10" t="s">
        <v>14</v>
      </c>
      <c r="E60" s="43"/>
      <c r="F60" s="44"/>
      <c r="G60" s="13"/>
      <c r="H60" s="13">
        <f t="shared" si="1"/>
        <v>0</v>
      </c>
      <c r="I60" s="45"/>
      <c r="J60" s="13"/>
    </row>
    <row r="61" spans="1:12" ht="14" x14ac:dyDescent="0.2">
      <c r="B61" s="46"/>
      <c r="C61" s="42">
        <f t="shared" si="0"/>
        <v>0</v>
      </c>
      <c r="D61" s="10" t="s">
        <v>40</v>
      </c>
      <c r="E61" s="43"/>
      <c r="F61" s="44"/>
      <c r="G61" s="13"/>
      <c r="H61" s="13">
        <f t="shared" si="1"/>
        <v>0</v>
      </c>
      <c r="I61" s="45"/>
      <c r="J61" s="13"/>
    </row>
    <row r="62" spans="1:12" ht="14" x14ac:dyDescent="0.2">
      <c r="B62" s="46"/>
      <c r="C62" s="42">
        <f t="shared" si="0"/>
        <v>0</v>
      </c>
      <c r="D62" s="10" t="s">
        <v>40</v>
      </c>
      <c r="E62" s="43"/>
      <c r="F62" s="44"/>
      <c r="G62" s="13"/>
      <c r="H62" s="13">
        <f t="shared" si="1"/>
        <v>0</v>
      </c>
      <c r="I62" s="45"/>
      <c r="J62" s="13"/>
    </row>
    <row r="63" spans="1:12" x14ac:dyDescent="0.2">
      <c r="B63" s="1"/>
      <c r="C63" s="1"/>
      <c r="D63" s="1"/>
      <c r="G63" s="20"/>
      <c r="H63" s="20"/>
      <c r="J63" s="1"/>
      <c r="K63" s="1"/>
      <c r="L63" s="1"/>
    </row>
    <row r="64" spans="1:12" x14ac:dyDescent="0.2">
      <c r="G64" s="20"/>
      <c r="H64" s="20"/>
      <c r="J64" s="1"/>
      <c r="K64" s="1"/>
      <c r="L64" s="1"/>
    </row>
    <row r="65" spans="1:13" x14ac:dyDescent="0.2">
      <c r="B65" s="34"/>
      <c r="C65" s="35"/>
      <c r="D65" s="10"/>
      <c r="E65" s="15"/>
      <c r="F65" s="15" t="s">
        <v>19</v>
      </c>
      <c r="G65" s="15"/>
      <c r="H65" s="20"/>
      <c r="J65" s="1"/>
      <c r="K65" s="1"/>
      <c r="L65" s="1"/>
    </row>
    <row r="66" spans="1:13" x14ac:dyDescent="0.2">
      <c r="B66" s="10"/>
      <c r="C66" s="36"/>
      <c r="D66" s="31"/>
      <c r="E66" s="16" t="s">
        <v>20</v>
      </c>
      <c r="F66" s="13" t="s">
        <v>21</v>
      </c>
      <c r="G66" s="13" t="s">
        <v>7</v>
      </c>
      <c r="H66" s="10"/>
    </row>
    <row r="67" spans="1:13" x14ac:dyDescent="0.2">
      <c r="B67" s="10"/>
      <c r="C67" s="36"/>
      <c r="D67" s="31"/>
      <c r="E67" s="15">
        <v>10</v>
      </c>
      <c r="F67" s="14">
        <v>0.57999999999999996</v>
      </c>
      <c r="G67" s="14">
        <f>SUM(E67*F67)</f>
        <v>5.8</v>
      </c>
      <c r="H67" s="47"/>
    </row>
    <row r="68" spans="1:13" x14ac:dyDescent="0.2">
      <c r="B68" s="10"/>
      <c r="C68" s="36"/>
      <c r="D68" s="31"/>
      <c r="E68" s="15">
        <v>20</v>
      </c>
      <c r="F68" s="14">
        <v>0.57999999999999996</v>
      </c>
      <c r="G68" s="14">
        <f t="shared" ref="G68:G76" si="2">SUM(E68*F68)</f>
        <v>11.6</v>
      </c>
      <c r="H68" s="20"/>
    </row>
    <row r="69" spans="1:13" x14ac:dyDescent="0.2">
      <c r="B69" s="1"/>
      <c r="C69" s="17"/>
      <c r="D69" s="31"/>
      <c r="E69" s="15">
        <v>30</v>
      </c>
      <c r="F69" s="14">
        <v>0.57999999999999996</v>
      </c>
      <c r="G69" s="14">
        <f t="shared" si="2"/>
        <v>17.399999999999999</v>
      </c>
      <c r="H69" s="20"/>
    </row>
    <row r="70" spans="1:13" x14ac:dyDescent="0.2">
      <c r="B70" s="1"/>
      <c r="C70" s="17"/>
      <c r="D70" s="31"/>
      <c r="E70" s="15">
        <v>40</v>
      </c>
      <c r="F70" s="14">
        <v>0.57999999999999996</v>
      </c>
      <c r="G70" s="14">
        <f t="shared" si="2"/>
        <v>23.2</v>
      </c>
      <c r="H70" s="20"/>
    </row>
    <row r="71" spans="1:13" x14ac:dyDescent="0.2">
      <c r="B71" s="1"/>
      <c r="C71" s="17"/>
      <c r="D71" s="31"/>
      <c r="E71" s="15">
        <v>50</v>
      </c>
      <c r="F71" s="14">
        <v>0.57999999999999996</v>
      </c>
      <c r="G71" s="14">
        <f t="shared" si="2"/>
        <v>28.999999999999996</v>
      </c>
      <c r="H71" s="20"/>
    </row>
    <row r="72" spans="1:13" x14ac:dyDescent="0.2">
      <c r="A72" s="57" t="s">
        <v>38</v>
      </c>
      <c r="B72" s="57"/>
      <c r="C72" s="17">
        <v>10</v>
      </c>
      <c r="D72" s="31"/>
      <c r="E72" s="15">
        <v>60</v>
      </c>
      <c r="F72" s="14">
        <v>0.57999999999999996</v>
      </c>
      <c r="G72" s="14">
        <f t="shared" si="2"/>
        <v>34.799999999999997</v>
      </c>
      <c r="H72" s="20"/>
    </row>
    <row r="73" spans="1:13" x14ac:dyDescent="0.2">
      <c r="A73" s="57" t="s">
        <v>28</v>
      </c>
      <c r="B73" s="57"/>
      <c r="C73" s="17">
        <v>30</v>
      </c>
      <c r="D73" s="31"/>
      <c r="E73" s="15">
        <v>70</v>
      </c>
      <c r="F73" s="14">
        <v>0.57999999999999996</v>
      </c>
      <c r="G73" s="14">
        <f t="shared" si="2"/>
        <v>40.599999999999994</v>
      </c>
      <c r="H73" s="20"/>
    </row>
    <row r="74" spans="1:13" x14ac:dyDescent="0.2">
      <c r="A74" s="57" t="s">
        <v>25</v>
      </c>
      <c r="B74" s="57"/>
      <c r="C74" s="17">
        <v>25</v>
      </c>
      <c r="D74" s="31"/>
      <c r="E74" s="15">
        <v>80</v>
      </c>
      <c r="F74" s="14">
        <v>0.57999999999999996</v>
      </c>
      <c r="G74" s="14">
        <f t="shared" si="2"/>
        <v>46.4</v>
      </c>
      <c r="H74" s="20"/>
    </row>
    <row r="75" spans="1:13" x14ac:dyDescent="0.2">
      <c r="D75" s="31"/>
      <c r="E75" s="15">
        <v>90</v>
      </c>
      <c r="F75" s="14">
        <v>0.57999999999999996</v>
      </c>
      <c r="G75" s="14">
        <f t="shared" si="2"/>
        <v>52.199999999999996</v>
      </c>
      <c r="H75" s="20"/>
    </row>
    <row r="76" spans="1:13" x14ac:dyDescent="0.2">
      <c r="D76" s="31"/>
      <c r="E76" s="15">
        <v>100</v>
      </c>
      <c r="F76" s="14">
        <v>0.57999999999999996</v>
      </c>
      <c r="G76" s="14">
        <f t="shared" si="2"/>
        <v>57.999999999999993</v>
      </c>
      <c r="H76" s="20"/>
    </row>
    <row r="77" spans="1:13" x14ac:dyDescent="0.2">
      <c r="D77" s="31"/>
      <c r="H77" s="20"/>
    </row>
    <row r="78" spans="1:13" x14ac:dyDescent="0.2">
      <c r="B78" s="1"/>
      <c r="C78" s="31"/>
      <c r="D78" s="31"/>
      <c r="E78" t="s">
        <v>46</v>
      </c>
      <c r="L78" s="31"/>
      <c r="M78" s="31"/>
    </row>
    <row r="79" spans="1:13" ht="56" x14ac:dyDescent="0.2">
      <c r="B79" s="50" t="s">
        <v>47</v>
      </c>
      <c r="C79" s="51" t="s">
        <v>54</v>
      </c>
      <c r="D79" s="51" t="s">
        <v>52</v>
      </c>
    </row>
    <row r="80" spans="1:13" x14ac:dyDescent="0.2">
      <c r="B80" s="1" t="s">
        <v>53</v>
      </c>
      <c r="C80" s="52">
        <v>19</v>
      </c>
      <c r="D80" s="52">
        <v>15</v>
      </c>
    </row>
    <row r="81" spans="1:13" x14ac:dyDescent="0.2">
      <c r="B81" s="1" t="s">
        <v>48</v>
      </c>
      <c r="C81" s="52">
        <v>20</v>
      </c>
      <c r="D81" s="52">
        <v>16</v>
      </c>
    </row>
    <row r="82" spans="1:13" x14ac:dyDescent="0.2">
      <c r="B82" s="1" t="s">
        <v>49</v>
      </c>
      <c r="C82" s="52">
        <v>22</v>
      </c>
      <c r="D82" s="52">
        <v>17</v>
      </c>
    </row>
    <row r="83" spans="1:13" x14ac:dyDescent="0.2">
      <c r="B83" s="1" t="s">
        <v>50</v>
      </c>
      <c r="C83" s="52">
        <v>24</v>
      </c>
      <c r="D83" s="52">
        <v>18</v>
      </c>
    </row>
    <row r="84" spans="1:13" x14ac:dyDescent="0.2">
      <c r="B84" s="1" t="s">
        <v>51</v>
      </c>
      <c r="C84" s="52">
        <v>28</v>
      </c>
      <c r="D84" s="52">
        <v>19</v>
      </c>
    </row>
    <row r="85" spans="1:13" x14ac:dyDescent="0.2">
      <c r="B85" s="1"/>
      <c r="C85" s="31"/>
      <c r="D85" s="31"/>
      <c r="E85" s="30"/>
      <c r="F85" s="30"/>
      <c r="L85" s="31"/>
      <c r="M85" s="31"/>
    </row>
    <row r="87" spans="1:13" x14ac:dyDescent="0.2">
      <c r="A87" s="57" t="s">
        <v>38</v>
      </c>
      <c r="B87" s="57"/>
      <c r="C87" s="17">
        <v>10</v>
      </c>
    </row>
    <row r="88" spans="1:13" x14ac:dyDescent="0.2">
      <c r="A88" s="57" t="s">
        <v>28</v>
      </c>
      <c r="B88" s="57"/>
      <c r="C88" s="17">
        <v>30</v>
      </c>
    </row>
    <row r="89" spans="1:13" x14ac:dyDescent="0.2">
      <c r="A89" s="57" t="s">
        <v>25</v>
      </c>
      <c r="B89" s="57"/>
      <c r="C89" s="17">
        <v>25</v>
      </c>
    </row>
    <row r="90" spans="1:13" x14ac:dyDescent="0.2">
      <c r="A90" s="57" t="s">
        <v>26</v>
      </c>
      <c r="B90" s="57"/>
    </row>
  </sheetData>
  <mergeCells count="10">
    <mergeCell ref="D3:E3"/>
    <mergeCell ref="D4:E4"/>
    <mergeCell ref="A90:B90"/>
    <mergeCell ref="G51:H51"/>
    <mergeCell ref="A87:B87"/>
    <mergeCell ref="A88:B88"/>
    <mergeCell ref="A89:B89"/>
    <mergeCell ref="A72:B72"/>
    <mergeCell ref="A73:B73"/>
    <mergeCell ref="A74:B74"/>
  </mergeCells>
  <phoneticPr fontId="0" type="noConversion"/>
  <pageMargins left="0.25" right="0.25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33203125" defaultRowHeight="13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33203125" defaultRowHeight="13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Lewis &amp; Clark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 murray</dc:creator>
  <cp:lastModifiedBy>Terri Camp</cp:lastModifiedBy>
  <cp:lastPrinted>2018-11-04T23:46:34Z</cp:lastPrinted>
  <dcterms:created xsi:type="dcterms:W3CDTF">2002-03-27T17:48:00Z</dcterms:created>
  <dcterms:modified xsi:type="dcterms:W3CDTF">2023-02-06T20:51:19Z</dcterms:modified>
</cp:coreProperties>
</file>